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560" windowWidth="12120" windowHeight="8790" tabRatio="673" activeTab="0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'BS'!$A$1:$G$65</definedName>
    <definedName name="_xlnm.Print_Area" localSheetId="2">'Equity'!$A$1:$J$35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<sst xmlns="http://schemas.openxmlformats.org/spreadsheetml/2006/main" count="137" uniqueCount="105">
  <si>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</si>
  <si>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</si>
  <si>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</si>
  <si>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</si>
  <si>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</si>
  <si>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</si>
  <si>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</si>
  <si>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</si>
  <si>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</si>
  <si>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</si>
  <si>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</si>
  <si>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</si>
  <si>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</si>
  <si>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</si>
  <si>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</si>
  <si>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</si>
  <si>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</si>
  <si>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</si>
  <si>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</si>
  <si>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</si>
  <si>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</si>
  <si>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</si>
  <si>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Profits</t>
  </si>
  <si>
    <t>Total</t>
  </si>
  <si>
    <t>Condensed Consolidated Cash Flow Statement</t>
  </si>
  <si>
    <t>Net cash used in investing activities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</si>
  <si>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</si>
  <si>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</si>
  <si>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</si>
  <si>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</si>
  <si>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</si>
  <si>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</si>
  <si>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</si>
  <si>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</si>
  <si>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Minority interest</t>
  </si>
  <si>
    <t>Basic earning per share attributable to</t>
  </si>
  <si>
    <t>31 December 2005</t>
  </si>
  <si>
    <t>(restated)</t>
  </si>
  <si>
    <t>Investment property</t>
  </si>
  <si>
    <t>ASSETS</t>
  </si>
  <si>
    <t>Non-current assets</t>
  </si>
  <si>
    <t>TOTAL ASSETS</t>
  </si>
  <si>
    <t>EQUITY AND LIABILITIES</t>
  </si>
  <si>
    <t>Other reserves</t>
  </si>
  <si>
    <t>Total equity</t>
  </si>
  <si>
    <t>Non Current liabilities</t>
  </si>
  <si>
    <t xml:space="preserve">Other payables </t>
  </si>
  <si>
    <t>TOTAL EQUITY AND LIABILITIES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</si>
  <si>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</si>
  <si>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</si>
  <si>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</si>
  <si>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</si>
  <si>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</si>
  <si>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</si>
  <si>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</si>
  <si>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</si>
  <si>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</si>
  <si>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At 1 January 2006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</si>
  <si>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</si>
  <si>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</si>
  <si>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</si>
  <si>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</si>
  <si>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</si>
  <si>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</si>
  <si>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</si>
  <si>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</si>
  <si>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Exchange differences on translation of the financial</t>
  </si>
  <si>
    <t xml:space="preserve">   statements of foreign entities</t>
  </si>
  <si>
    <t>Net gains and losses not recognised in the income statement</t>
  </si>
  <si>
    <t>Negative goodwill</t>
  </si>
  <si>
    <t>Trademark</t>
  </si>
  <si>
    <t>Goodwill</t>
  </si>
  <si>
    <t>Net cash generated from/(used in) operating activities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</si>
  <si>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</si>
  <si>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</si>
  <si>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</si>
  <si>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</si>
  <si>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</si>
  <si>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Net cash (used in)/generated from financing activities</t>
  </si>
  <si>
    <t>Quoted Investments</t>
  </si>
  <si>
    <t>Effect of adopting FRS 3</t>
  </si>
  <si>
    <t xml:space="preserve">(The Condensed Consolidated Income Statements should be read in conjunction with the Annual Financial </t>
  </si>
  <si>
    <t xml:space="preserve"> Report for the year ended 31 December 2005)</t>
  </si>
  <si>
    <t xml:space="preserve">(The Condensed Consolidated Balance Sheet should be read in conjunction with the Annual </t>
  </si>
  <si>
    <t xml:space="preserve">  Financial Report for the year ended 31 December 2005)</t>
  </si>
  <si>
    <t>(The Condensed Consolidated Statement of Changes in Equity should be read in conjunction with the Annual Financial Report for the year ended 31 December 2005)</t>
  </si>
  <si>
    <t>Net (decrease)/increase in cash and cash equivalents</t>
  </si>
  <si>
    <t>As at</t>
  </si>
  <si>
    <t>Cash and cash equivalents at the end of the financial period comprise the following:</t>
  </si>
  <si>
    <t>for the six month period ended 30 June 2006</t>
  </si>
  <si>
    <t>For the six month period ended 30 June 2006</t>
  </si>
  <si>
    <t>30 June</t>
  </si>
  <si>
    <t>Operating profit</t>
  </si>
  <si>
    <t>Profit before tax</t>
  </si>
  <si>
    <t>Net profit for the period</t>
  </si>
  <si>
    <t>As at 30 June 2006</t>
  </si>
  <si>
    <t>30 June 2006</t>
  </si>
  <si>
    <t>For the six month ended 30 June 2006</t>
  </si>
  <si>
    <t>At 30 June 2006</t>
  </si>
  <si>
    <t>30 June 2005</t>
  </si>
  <si>
    <t xml:space="preserve">(The Condensed Consolidated Cash Flow Statement should be read in conjunction with the Annual  </t>
  </si>
  <si>
    <t>Net assets per share attributable to ordinary equity holders</t>
  </si>
  <si>
    <t>Equity attributable to ordinary equity holders of the parent</t>
  </si>
  <si>
    <t>Ordinary equity holders of the parent</t>
  </si>
  <si>
    <t>ordinary equity holders of the parent (sen)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</si>
</sst>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mmm\ d&quot;, &quot;yy"/>
    <numFmt numFmtId="195" formatCode="_-* #,##0_-;\-* #,##0_-;_-* \-??_-;_-@_-"/>
    <numFmt numFmtId="196" formatCode="_(* #,##0_);_(* \(#,##0\);_(* \-??_);_(@_)"/>
    <numFmt numFmtId="197" formatCode="_-* #,##0.00_-;\-* #,##0.00_-;_-* \-??_-;_-@_-"/>
    <numFmt numFmtId="198" formatCode="_(* #,##0.00_);_(* \(#,##0.00\);_(* \-??_);_(@_)"/>
    <numFmt numFmtId="199" formatCode="_-* #,##0.0000_-;\-* #,##0.0000_-;_-* \-??_-;_-@_-"/>
    <numFmt numFmtId="200" formatCode="_(* #,##0_);_(* \(#,##0\);_(* \-_);_(@_)"/>
    <numFmt numFmtId="201" formatCode="_-* #,##0.0\ _£_-;\-* #,##0.0\ _£_-;_-* &quot;-&quot;??\ _£_-;_-@_-"/>
    <numFmt numFmtId="202" formatCode="_-* #,##0\ _£_-;\-* #,##0\ _£_-;_-* &quot;-&quot;??\ _£_-;_-@_-"/>
    <numFmt numFmtId="203" formatCode="_(* #,##0.0_);_(* \(#,##0.0\);_(* \-??_);_(@_)"/>
    <numFmt numFmtId="204" formatCode="#,##0.0"/>
    <numFmt numFmtId="205" formatCode="_(* #,##0_);_(* \(#,##0\);_(* &quot;-&quot;??_);_(@_)"/>
    <numFmt numFmtId="206" formatCode="#,##0;[Red]\(#,##0\)"/>
    <numFmt numFmtId="207" formatCode="#,##0.0;[Red]\(#,##0.0\)"/>
    <numFmt numFmtId="208" formatCode="#,##0.00;[Red]\(#,##0.00\)"/>
    <numFmt numFmtId="209" formatCode="#,##0.000;[Red]\(#,##0.000\)"/>
    <numFmt numFmtId="210" formatCode="#,##0.00;[Red]\(#,##0\)"/>
    <numFmt numFmtId="211" formatCode="#,##0.0;[Red]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9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00" fontId="6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06" fontId="6" fillId="0" borderId="0" xfId="0" applyNumberFormat="1" applyFont="1" applyFill="1" applyBorder="1" applyAlignment="1">
      <alignment/>
    </xf>
    <xf numFmtId="206" fontId="6" fillId="0" borderId="3" xfId="0" applyNumberFormat="1" applyFont="1" applyFill="1" applyBorder="1" applyAlignment="1">
      <alignment/>
    </xf>
    <xf numFmtId="206" fontId="6" fillId="0" borderId="4" xfId="0" applyNumberFormat="1" applyFont="1" applyFill="1" applyBorder="1" applyAlignment="1">
      <alignment/>
    </xf>
    <xf numFmtId="206" fontId="6" fillId="0" borderId="5" xfId="0" applyNumberFormat="1" applyFont="1" applyFill="1" applyBorder="1" applyAlignment="1">
      <alignment/>
    </xf>
    <xf numFmtId="208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15" fontId="6" fillId="0" borderId="7" xfId="0" applyNumberFormat="1" applyFont="1" applyFill="1" applyBorder="1" applyAlignment="1" quotePrefix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199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06" fontId="6" fillId="0" borderId="0" xfId="15" applyNumberFormat="1" applyFont="1" applyFill="1" applyBorder="1" applyAlignment="1">
      <alignment horizontal="right"/>
    </xf>
    <xf numFmtId="206" fontId="6" fillId="0" borderId="12" xfId="15" applyNumberFormat="1" applyFont="1" applyFill="1" applyBorder="1" applyAlignment="1">
      <alignment horizontal="right"/>
    </xf>
    <xf numFmtId="206" fontId="6" fillId="0" borderId="13" xfId="15" applyNumberFormat="1" applyFont="1" applyFill="1" applyBorder="1" applyAlignment="1">
      <alignment horizontal="right"/>
    </xf>
    <xf numFmtId="206" fontId="6" fillId="0" borderId="14" xfId="15" applyNumberFormat="1" applyFont="1" applyFill="1" applyBorder="1" applyAlignment="1">
      <alignment horizontal="right"/>
    </xf>
    <xf numFmtId="206" fontId="6" fillId="0" borderId="10" xfId="15" applyNumberFormat="1" applyFont="1" applyFill="1" applyBorder="1" applyAlignment="1">
      <alignment horizontal="right"/>
    </xf>
    <xf numFmtId="206" fontId="6" fillId="0" borderId="15" xfId="15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206" fontId="6" fillId="0" borderId="16" xfId="0" applyNumberFormat="1" applyFont="1" applyFill="1" applyBorder="1" applyAlignment="1">
      <alignment/>
    </xf>
    <xf numFmtId="206" fontId="6" fillId="0" borderId="12" xfId="0" applyNumberFormat="1" applyFont="1" applyFill="1" applyBorder="1" applyAlignment="1">
      <alignment/>
    </xf>
    <xf numFmtId="206" fontId="6" fillId="0" borderId="13" xfId="0" applyNumberFormat="1" applyFont="1" applyFill="1" applyBorder="1" applyAlignment="1">
      <alignment/>
    </xf>
    <xf numFmtId="206" fontId="6" fillId="0" borderId="18" xfId="0" applyNumberFormat="1" applyFont="1" applyFill="1" applyBorder="1" applyAlignment="1">
      <alignment/>
    </xf>
    <xf numFmtId="206" fontId="6" fillId="0" borderId="10" xfId="0" applyNumberFormat="1" applyFont="1" applyFill="1" applyBorder="1" applyAlignment="1">
      <alignment/>
    </xf>
    <xf numFmtId="206" fontId="6" fillId="0" borderId="15" xfId="0" applyNumberFormat="1" applyFont="1" applyFill="1" applyBorder="1" applyAlignment="1">
      <alignment/>
    </xf>
    <xf numFmtId="206" fontId="6" fillId="0" borderId="0" xfId="15" applyNumberFormat="1" applyFont="1" applyFill="1" applyBorder="1" applyAlignment="1">
      <alignment/>
    </xf>
    <xf numFmtId="206" fontId="6" fillId="0" borderId="5" xfId="15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06" fontId="6" fillId="0" borderId="5" xfId="0" applyNumberFormat="1" applyFont="1" applyFill="1" applyBorder="1" applyAlignment="1">
      <alignment/>
    </xf>
    <xf numFmtId="200" fontId="6" fillId="0" borderId="0" xfId="0" applyNumberFormat="1" applyFont="1" applyFill="1" applyBorder="1" applyAlignment="1" quotePrefix="1">
      <alignment horizontal="right"/>
    </xf>
    <xf numFmtId="0" fontId="7" fillId="0" borderId="18" xfId="0" applyNumberFormat="1" applyFont="1" applyFill="1" applyBorder="1" applyAlignment="1">
      <alignment/>
    </xf>
    <xf numFmtId="206" fontId="6" fillId="0" borderId="3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4" fontId="6" fillId="0" borderId="7" xfId="0" applyNumberFormat="1" applyFont="1" applyFill="1" applyBorder="1" applyAlignment="1" quotePrefix="1">
      <alignment horizontal="right"/>
    </xf>
    <xf numFmtId="0" fontId="6" fillId="0" borderId="19" xfId="0" applyNumberFormat="1" applyFont="1" applyFill="1" applyBorder="1" applyAlignment="1">
      <alignment horizontal="center"/>
    </xf>
    <xf numFmtId="194" fontId="6" fillId="0" borderId="20" xfId="0" applyNumberFormat="1" applyFont="1" applyFill="1" applyBorder="1" applyAlignment="1" quotePrefix="1">
      <alignment horizontal="center"/>
    </xf>
    <xf numFmtId="194" fontId="6" fillId="0" borderId="2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tabSelected="1" zoomScale="80" zoomScaleNormal="80" workbookViewId="0" topLeftCell="A1">
      <selection activeCell="B11" sqref="B11"/>
    </sheetView>
  </sheetViews>
  <sheetFormatPr defaultColWidth="9.140625" defaultRowHeight="12.75"/>
  <cols>
    <col min="1" max="1" width="4.8515625" style="20" customWidth="1"/>
    <col min="2" max="2" width="45.28125" style="20" customWidth="1"/>
    <col min="3" max="4" width="14.00390625" style="20" customWidth="1"/>
    <col min="5" max="5" width="5.8515625" style="20" customWidth="1"/>
    <col min="6" max="6" width="15.140625" style="20" customWidth="1"/>
    <col min="7" max="7" width="15.7109375" style="20" customWidth="1"/>
    <col min="8" max="8" width="10.421875" style="20" customWidth="1"/>
    <col min="9" max="9" width="15.57421875" style="20" customWidth="1"/>
    <col min="10" max="10" width="14.00390625" style="20" customWidth="1"/>
    <col min="11" max="11" width="15.140625" style="20" customWidth="1"/>
    <col min="12" max="12" width="14.00390625" style="20" customWidth="1"/>
    <col min="13" max="16384" width="10.8515625" style="20" customWidth="1"/>
  </cols>
  <sheetData>
    <row r="1" spans="2:7" s="37" customFormat="1" ht="15.75">
      <c r="B1" s="38" t="s">
        <v>55</v>
      </c>
      <c r="C1" s="38"/>
      <c r="D1" s="38"/>
      <c r="E1" s="38"/>
      <c r="F1" s="38"/>
      <c r="G1" s="38"/>
    </row>
    <row r="2" spans="2:7" s="37" customFormat="1" ht="15.75">
      <c r="B2" s="38" t="s">
        <v>0</v>
      </c>
      <c r="C2" s="38"/>
      <c r="D2" s="38"/>
      <c r="E2" s="38"/>
      <c r="F2" s="38"/>
      <c r="G2" s="38"/>
    </row>
    <row r="3" spans="2:7" s="37" customFormat="1" ht="15.75">
      <c r="B3" s="38" t="s">
        <v>56</v>
      </c>
      <c r="C3" s="38"/>
      <c r="D3" s="38"/>
      <c r="E3" s="38"/>
      <c r="F3" s="38"/>
      <c r="G3" s="38"/>
    </row>
    <row r="4" spans="2:7" s="37" customFormat="1" ht="15.75">
      <c r="B4" s="38" t="s">
        <v>89</v>
      </c>
      <c r="C4" s="38"/>
      <c r="D4" s="38"/>
      <c r="E4" s="38"/>
      <c r="F4" s="38"/>
      <c r="G4" s="38"/>
    </row>
    <row r="5" spans="2:7" s="37" customFormat="1" ht="15.75">
      <c r="B5" s="38"/>
      <c r="C5" s="38"/>
      <c r="D5" s="38"/>
      <c r="E5" s="38"/>
      <c r="F5" s="38"/>
      <c r="G5" s="38"/>
    </row>
    <row r="6" spans="2:7" s="37" customFormat="1" ht="15.75">
      <c r="B6" s="38" t="s">
        <v>1</v>
      </c>
      <c r="C6" s="38"/>
      <c r="D6" s="38"/>
      <c r="E6" s="38"/>
      <c r="F6" s="38"/>
      <c r="G6" s="38"/>
    </row>
    <row r="7" spans="2:7" s="37" customFormat="1" ht="15.75">
      <c r="B7" s="38" t="s">
        <v>90</v>
      </c>
      <c r="C7" s="38"/>
      <c r="D7" s="38"/>
      <c r="E7" s="38"/>
      <c r="F7" s="38"/>
      <c r="G7" s="38"/>
    </row>
    <row r="8" spans="2:7" s="12" customFormat="1" ht="15">
      <c r="B8" s="11"/>
      <c r="C8" s="11"/>
      <c r="D8" s="11"/>
      <c r="E8" s="11"/>
      <c r="F8" s="11"/>
      <c r="G8" s="11"/>
    </row>
    <row r="9" spans="2:7" s="12" customFormat="1" ht="15">
      <c r="B9" s="11"/>
      <c r="C9" s="88" t="s">
        <v>2</v>
      </c>
      <c r="D9" s="88"/>
      <c r="E9" s="13"/>
      <c r="F9" s="88" t="s">
        <v>3</v>
      </c>
      <c r="G9" s="88"/>
    </row>
    <row r="10" spans="2:7" s="12" customFormat="1" ht="15">
      <c r="B10" s="11"/>
      <c r="C10" s="89" t="s">
        <v>91</v>
      </c>
      <c r="D10" s="90"/>
      <c r="E10" s="14"/>
      <c r="F10" s="89" t="s">
        <v>91</v>
      </c>
      <c r="G10" s="90"/>
    </row>
    <row r="11" spans="2:7" s="12" customFormat="1" ht="15">
      <c r="B11" s="11"/>
      <c r="C11" s="15">
        <v>2006</v>
      </c>
      <c r="D11" s="16">
        <v>2005</v>
      </c>
      <c r="E11" s="13"/>
      <c r="F11" s="15">
        <v>2006</v>
      </c>
      <c r="G11" s="16">
        <v>2005</v>
      </c>
    </row>
    <row r="12" spans="2:7" s="12" customFormat="1" ht="15">
      <c r="B12" s="11"/>
      <c r="C12" s="17" t="s">
        <v>4</v>
      </c>
      <c r="D12" s="17" t="s">
        <v>4</v>
      </c>
      <c r="E12" s="17"/>
      <c r="F12" s="17" t="s">
        <v>4</v>
      </c>
      <c r="G12" s="17" t="s">
        <v>4</v>
      </c>
    </row>
    <row r="13" spans="2:9" s="12" customFormat="1" ht="15">
      <c r="B13" s="11"/>
      <c r="C13" s="13"/>
      <c r="D13" s="13"/>
      <c r="E13" s="13"/>
      <c r="F13" s="13"/>
      <c r="G13" s="13"/>
      <c r="I13" s="18"/>
    </row>
    <row r="14" spans="2:9" s="12" customFormat="1" ht="15">
      <c r="B14" s="11" t="s">
        <v>5</v>
      </c>
      <c r="C14" s="30">
        <v>38387</v>
      </c>
      <c r="D14" s="30">
        <v>41119</v>
      </c>
      <c r="E14" s="30"/>
      <c r="F14" s="30">
        <v>70057</v>
      </c>
      <c r="G14" s="30">
        <v>72458</v>
      </c>
      <c r="I14" s="18"/>
    </row>
    <row r="15" spans="2:9" s="12" customFormat="1" ht="15">
      <c r="B15" s="11"/>
      <c r="C15" s="30"/>
      <c r="D15" s="30"/>
      <c r="E15" s="30"/>
      <c r="F15" s="30"/>
      <c r="G15" s="30"/>
      <c r="I15" s="18"/>
    </row>
    <row r="16" spans="2:9" s="12" customFormat="1" ht="15">
      <c r="B16" s="11" t="s">
        <v>28</v>
      </c>
      <c r="C16" s="30">
        <v>36918</v>
      </c>
      <c r="D16" s="30">
        <v>39421</v>
      </c>
      <c r="E16" s="30"/>
      <c r="F16" s="30">
        <v>68949</v>
      </c>
      <c r="G16" s="30">
        <v>71413</v>
      </c>
      <c r="I16" s="18"/>
    </row>
    <row r="17" spans="2:9" s="12" customFormat="1" ht="15">
      <c r="B17" s="11" t="s">
        <v>29</v>
      </c>
      <c r="C17" s="30">
        <v>654</v>
      </c>
      <c r="D17" s="30">
        <v>373</v>
      </c>
      <c r="E17" s="30"/>
      <c r="F17" s="30">
        <v>1094</v>
      </c>
      <c r="G17" s="30">
        <v>787</v>
      </c>
      <c r="I17" s="18"/>
    </row>
    <row r="18" spans="2:9" s="12" customFormat="1" ht="15">
      <c r="B18" s="11"/>
      <c r="C18" s="31"/>
      <c r="D18" s="32"/>
      <c r="E18" s="30"/>
      <c r="F18" s="31"/>
      <c r="G18" s="32"/>
      <c r="I18" s="18"/>
    </row>
    <row r="19" spans="2:9" s="12" customFormat="1" ht="15">
      <c r="B19" s="11" t="s">
        <v>92</v>
      </c>
      <c r="C19" s="30">
        <f>C14-C16+C17</f>
        <v>2123</v>
      </c>
      <c r="D19" s="30">
        <f>D14-D16+D17</f>
        <v>2071</v>
      </c>
      <c r="E19" s="30"/>
      <c r="F19" s="30">
        <f>F14-F16+F17</f>
        <v>2202</v>
      </c>
      <c r="G19" s="30">
        <f>G14-G16+G17</f>
        <v>1832</v>
      </c>
      <c r="I19" s="18"/>
    </row>
    <row r="20" spans="2:9" s="12" customFormat="1" ht="15">
      <c r="B20" s="11" t="s">
        <v>30</v>
      </c>
      <c r="C20" s="30">
        <v>482</v>
      </c>
      <c r="D20" s="30">
        <v>379</v>
      </c>
      <c r="E20" s="30"/>
      <c r="F20" s="30">
        <v>1001</v>
      </c>
      <c r="G20" s="30">
        <v>652</v>
      </c>
      <c r="I20" s="18"/>
    </row>
    <row r="21" spans="2:9" s="12" customFormat="1" ht="15">
      <c r="B21" s="11" t="s">
        <v>32</v>
      </c>
      <c r="C21" s="30">
        <v>10</v>
      </c>
      <c r="D21" s="30">
        <v>3</v>
      </c>
      <c r="E21" s="30"/>
      <c r="F21" s="30">
        <v>12</v>
      </c>
      <c r="G21" s="30">
        <v>3</v>
      </c>
      <c r="I21" s="18"/>
    </row>
    <row r="22" spans="2:9" s="12" customFormat="1" ht="15">
      <c r="B22" s="11"/>
      <c r="C22" s="31"/>
      <c r="D22" s="32"/>
      <c r="E22" s="30"/>
      <c r="F22" s="31"/>
      <c r="G22" s="32"/>
      <c r="I22" s="18"/>
    </row>
    <row r="23" spans="2:9" s="12" customFormat="1" ht="15">
      <c r="B23" s="11" t="s">
        <v>93</v>
      </c>
      <c r="C23" s="30">
        <f>C19-C20+C21</f>
        <v>1651</v>
      </c>
      <c r="D23" s="30">
        <f>D19-D20+D21</f>
        <v>1695</v>
      </c>
      <c r="E23" s="30"/>
      <c r="F23" s="30">
        <f>F19-F20+F21</f>
        <v>1213</v>
      </c>
      <c r="G23" s="30">
        <f>G19-G20+G21</f>
        <v>1183</v>
      </c>
      <c r="I23" s="18"/>
    </row>
    <row r="24" spans="2:9" s="12" customFormat="1" ht="15">
      <c r="B24" s="11" t="s">
        <v>31</v>
      </c>
      <c r="C24" s="30">
        <v>229</v>
      </c>
      <c r="D24" s="30">
        <v>130</v>
      </c>
      <c r="E24" s="30"/>
      <c r="F24" s="30">
        <v>343</v>
      </c>
      <c r="G24" s="30">
        <v>359</v>
      </c>
      <c r="I24" s="18"/>
    </row>
    <row r="25" spans="2:9" s="12" customFormat="1" ht="15">
      <c r="B25" s="11"/>
      <c r="C25" s="30"/>
      <c r="D25" s="30"/>
      <c r="E25" s="30"/>
      <c r="F25" s="30"/>
      <c r="G25" s="30"/>
      <c r="I25" s="18"/>
    </row>
    <row r="26" spans="2:9" s="12" customFormat="1" ht="15.75" thickBot="1">
      <c r="B26" s="11" t="s">
        <v>94</v>
      </c>
      <c r="C26" s="33">
        <f>C23-C24</f>
        <v>1422</v>
      </c>
      <c r="D26" s="33">
        <f>SUM(D23-D24)</f>
        <v>1565</v>
      </c>
      <c r="E26" s="30"/>
      <c r="F26" s="33">
        <f>F23-F24</f>
        <v>870</v>
      </c>
      <c r="G26" s="33">
        <f>SUM(G23-G24)</f>
        <v>824</v>
      </c>
      <c r="I26" s="18"/>
    </row>
    <row r="27" spans="2:9" s="12" customFormat="1" ht="15.75" thickTop="1">
      <c r="B27" s="11"/>
      <c r="C27" s="30"/>
      <c r="D27" s="30"/>
      <c r="E27" s="30"/>
      <c r="F27" s="30"/>
      <c r="G27" s="30"/>
      <c r="I27" s="18"/>
    </row>
    <row r="28" spans="2:7" s="12" customFormat="1" ht="15">
      <c r="B28" s="11"/>
      <c r="C28" s="30"/>
      <c r="D28" s="30"/>
      <c r="E28" s="30"/>
      <c r="F28" s="30"/>
      <c r="G28" s="30"/>
    </row>
    <row r="29" spans="2:7" s="12" customFormat="1" ht="15">
      <c r="B29" s="11" t="s">
        <v>33</v>
      </c>
      <c r="C29" s="30"/>
      <c r="D29" s="30"/>
      <c r="E29" s="30"/>
      <c r="F29" s="30"/>
      <c r="G29" s="30"/>
    </row>
    <row r="30" spans="2:7" s="12" customFormat="1" ht="15">
      <c r="B30" s="11" t="s">
        <v>103</v>
      </c>
      <c r="C30" s="30">
        <v>1228</v>
      </c>
      <c r="D30" s="30">
        <v>1475</v>
      </c>
      <c r="E30" s="30"/>
      <c r="F30" s="30">
        <v>535</v>
      </c>
      <c r="G30" s="30">
        <v>730</v>
      </c>
    </row>
    <row r="31" spans="2:7" s="12" customFormat="1" ht="15">
      <c r="B31" s="11" t="s">
        <v>34</v>
      </c>
      <c r="C31" s="30">
        <v>194</v>
      </c>
      <c r="D31" s="30">
        <v>90</v>
      </c>
      <c r="E31" s="30"/>
      <c r="F31" s="30">
        <v>335</v>
      </c>
      <c r="G31" s="30">
        <v>94</v>
      </c>
    </row>
    <row r="32" spans="2:7" s="12" customFormat="1" ht="15.75" thickBot="1">
      <c r="B32" s="11" t="s">
        <v>94</v>
      </c>
      <c r="C32" s="33">
        <f>+C30+C31</f>
        <v>1422</v>
      </c>
      <c r="D32" s="33">
        <f>+D30+D31</f>
        <v>1565</v>
      </c>
      <c r="E32" s="30"/>
      <c r="F32" s="33">
        <f>+F30+F31</f>
        <v>870</v>
      </c>
      <c r="G32" s="33">
        <f>+G30+G31</f>
        <v>824</v>
      </c>
    </row>
    <row r="33" spans="2:7" s="12" customFormat="1" ht="15.75" thickTop="1">
      <c r="B33" s="11"/>
      <c r="C33" s="30"/>
      <c r="D33" s="30"/>
      <c r="E33" s="30"/>
      <c r="F33" s="30"/>
      <c r="G33" s="30"/>
    </row>
    <row r="34" spans="2:7" s="12" customFormat="1" ht="15">
      <c r="B34" s="11"/>
      <c r="C34" s="30"/>
      <c r="D34" s="30"/>
      <c r="E34" s="30"/>
      <c r="F34" s="30"/>
      <c r="G34" s="30"/>
    </row>
    <row r="35" spans="3:7" s="12" customFormat="1" ht="15">
      <c r="C35" s="30"/>
      <c r="D35" s="30"/>
      <c r="E35" s="30"/>
      <c r="F35" s="30"/>
      <c r="G35" s="30"/>
    </row>
    <row r="36" spans="3:7" s="12" customFormat="1" ht="15">
      <c r="C36" s="30"/>
      <c r="D36" s="30"/>
      <c r="E36" s="30"/>
      <c r="F36" s="30"/>
      <c r="G36" s="30"/>
    </row>
    <row r="37" spans="2:7" s="12" customFormat="1" ht="15">
      <c r="B37" s="11" t="s">
        <v>35</v>
      </c>
      <c r="C37" s="30"/>
      <c r="D37" s="30"/>
      <c r="E37" s="30"/>
      <c r="F37" s="30"/>
      <c r="G37" s="30"/>
    </row>
    <row r="38" spans="2:7" s="12" customFormat="1" ht="15">
      <c r="B38" s="11" t="s">
        <v>104</v>
      </c>
      <c r="C38" s="34">
        <f>+C30/40059*100</f>
        <v>3.065478419331486</v>
      </c>
      <c r="D38" s="34">
        <f>+D30/40059*100</f>
        <v>3.682068948301256</v>
      </c>
      <c r="E38" s="34"/>
      <c r="F38" s="34">
        <f>+F30/40059*100</f>
        <v>1.3355300931126588</v>
      </c>
      <c r="G38" s="34">
        <f>+G30/40059*100</f>
        <v>1.82231208966774</v>
      </c>
    </row>
    <row r="39" spans="2:7" s="12" customFormat="1" ht="15">
      <c r="B39" s="11"/>
      <c r="C39" s="19"/>
      <c r="D39" s="19"/>
      <c r="E39" s="19"/>
      <c r="F39" s="19"/>
      <c r="G39" s="19"/>
    </row>
    <row r="40" spans="2:9" s="12" customFormat="1" ht="15">
      <c r="B40" s="11"/>
      <c r="C40" s="19"/>
      <c r="D40" s="19"/>
      <c r="E40" s="19"/>
      <c r="F40" s="19"/>
      <c r="G40" s="19"/>
      <c r="H40" s="11"/>
      <c r="I40" s="11"/>
    </row>
    <row r="41" spans="2:9" s="12" customFormat="1" ht="15">
      <c r="B41" s="11"/>
      <c r="C41" s="11"/>
      <c r="D41" s="11"/>
      <c r="E41" s="11"/>
      <c r="F41" s="11"/>
      <c r="G41" s="11"/>
      <c r="H41" s="11"/>
      <c r="I41" s="11"/>
    </row>
    <row r="42" spans="2:9" s="12" customFormat="1" ht="15">
      <c r="B42" s="11"/>
      <c r="C42" s="11"/>
      <c r="D42" s="11"/>
      <c r="E42" s="11"/>
      <c r="F42" s="11"/>
      <c r="G42" s="11"/>
      <c r="H42" s="11"/>
      <c r="I42" s="11"/>
    </row>
    <row r="43" spans="2:7" s="12" customFormat="1" ht="15">
      <c r="B43" s="11" t="s">
        <v>81</v>
      </c>
      <c r="C43" s="11"/>
      <c r="D43" s="11"/>
      <c r="E43" s="11"/>
      <c r="F43" s="11"/>
      <c r="G43" s="11"/>
    </row>
    <row r="44" spans="2:7" s="12" customFormat="1" ht="15">
      <c r="B44" s="11" t="s">
        <v>82</v>
      </c>
      <c r="C44" s="11"/>
      <c r="D44" s="11"/>
      <c r="E44" s="11"/>
      <c r="F44" s="11"/>
      <c r="G44" s="11"/>
    </row>
  </sheetData>
  <mergeCells count="4">
    <mergeCell ref="C9:D9"/>
    <mergeCell ref="F9:G9"/>
    <mergeCell ref="C10:D10"/>
    <mergeCell ref="F10:G10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view="pageBreakPreview" zoomScaleNormal="80" zoomScaleSheetLayoutView="100" workbookViewId="0" topLeftCell="A1">
      <selection activeCell="C6" sqref="C6"/>
    </sheetView>
  </sheetViews>
  <sheetFormatPr defaultColWidth="9.140625" defaultRowHeight="12.75"/>
  <cols>
    <col min="1" max="1" width="4.8515625" style="1" customWidth="1"/>
    <col min="2" max="2" width="3.8515625" style="1" customWidth="1"/>
    <col min="3" max="3" width="56.28125" style="1" customWidth="1"/>
    <col min="4" max="4" width="19.57421875" style="10" customWidth="1"/>
    <col min="5" max="5" width="1.28515625" style="35" customWidth="1"/>
    <col min="6" max="6" width="19.8515625" style="1" customWidth="1"/>
    <col min="7" max="7" width="1.8515625" style="1" customWidth="1"/>
    <col min="8" max="8" width="18.140625" style="1" customWidth="1"/>
    <col min="9" max="9" width="10.8515625" style="3" customWidth="1"/>
    <col min="10" max="16384" width="10.8515625" style="1" customWidth="1"/>
  </cols>
  <sheetData>
    <row r="1" spans="1:256" s="42" customFormat="1" ht="15.75">
      <c r="A1" s="5"/>
      <c r="B1" s="5" t="s">
        <v>55</v>
      </c>
      <c r="C1" s="5"/>
      <c r="D1" s="39"/>
      <c r="E1" s="39"/>
      <c r="F1" s="5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s="42" customFormat="1" ht="15.75">
      <c r="A2" s="5"/>
      <c r="B2" s="5" t="s">
        <v>0</v>
      </c>
      <c r="C2" s="5"/>
      <c r="D2" s="39"/>
      <c r="E2" s="39"/>
      <c r="F2" s="5"/>
      <c r="G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s="42" customFormat="1" ht="15.75">
      <c r="A3" s="5"/>
      <c r="B3" s="5"/>
      <c r="C3" s="5"/>
      <c r="D3" s="39"/>
      <c r="E3" s="39"/>
      <c r="F3" s="5"/>
      <c r="G3" s="40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s="42" customFormat="1" ht="15.75">
      <c r="A4" s="5"/>
      <c r="B4" s="5" t="s">
        <v>6</v>
      </c>
      <c r="C4" s="5"/>
      <c r="D4" s="39"/>
      <c r="E4" s="39"/>
      <c r="F4" s="5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s="42" customFormat="1" ht="15.75">
      <c r="A5" s="5"/>
      <c r="B5" s="5" t="s">
        <v>95</v>
      </c>
      <c r="C5" s="5"/>
      <c r="D5" s="39"/>
      <c r="E5" s="39"/>
      <c r="F5" s="5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42" customFormat="1" ht="15.75">
      <c r="A6" s="5"/>
      <c r="B6" s="5"/>
      <c r="C6" s="5"/>
      <c r="D6" s="39"/>
      <c r="E6" s="39"/>
      <c r="F6" s="5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5">
      <c r="A7" s="4"/>
      <c r="B7" s="36"/>
      <c r="C7" s="36"/>
      <c r="D7" s="43" t="s">
        <v>7</v>
      </c>
      <c r="E7" s="44"/>
      <c r="F7" s="45" t="s">
        <v>8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4"/>
      <c r="B8" s="36"/>
      <c r="C8" s="36"/>
      <c r="D8" s="87" t="s">
        <v>96</v>
      </c>
      <c r="E8" s="76"/>
      <c r="F8" s="46" t="s">
        <v>36</v>
      </c>
      <c r="G8" s="7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>
      <c r="A9" s="4"/>
      <c r="B9" s="36"/>
      <c r="C9" s="36"/>
      <c r="D9" s="47" t="s">
        <v>4</v>
      </c>
      <c r="E9" s="44"/>
      <c r="F9" s="48" t="s">
        <v>4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4"/>
      <c r="B10" s="36"/>
      <c r="C10" s="36"/>
      <c r="D10" s="27"/>
      <c r="E10" s="27"/>
      <c r="F10" s="49" t="s">
        <v>37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4"/>
      <c r="B11" s="36" t="s">
        <v>39</v>
      </c>
      <c r="C11" s="36"/>
      <c r="D11" s="27"/>
      <c r="E11" s="27"/>
      <c r="F11" s="49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4"/>
      <c r="B12" s="36"/>
      <c r="C12" s="36"/>
      <c r="D12" s="27"/>
      <c r="E12" s="27"/>
      <c r="F12" s="49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4"/>
      <c r="B13" s="36" t="s">
        <v>40</v>
      </c>
      <c r="C13" s="36"/>
      <c r="D13" s="27"/>
      <c r="E13" s="27"/>
      <c r="F13" s="49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>
      <c r="A14" s="4"/>
      <c r="B14" s="36" t="s">
        <v>9</v>
      </c>
      <c r="C14" s="36"/>
      <c r="D14" s="27">
        <v>25344</v>
      </c>
      <c r="E14" s="27"/>
      <c r="F14" s="27">
        <f>19830+6298</f>
        <v>26128</v>
      </c>
      <c r="G14" s="7"/>
      <c r="H14" s="2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>
      <c r="A15" s="4"/>
      <c r="B15" s="36" t="s">
        <v>38</v>
      </c>
      <c r="C15" s="36"/>
      <c r="D15" s="27">
        <v>1326</v>
      </c>
      <c r="E15" s="27"/>
      <c r="F15" s="27">
        <v>1326</v>
      </c>
      <c r="G15" s="7"/>
      <c r="H15" s="2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>
      <c r="A16" s="4"/>
      <c r="B16" s="36" t="s">
        <v>70</v>
      </c>
      <c r="C16" s="36"/>
      <c r="D16" s="27">
        <v>487</v>
      </c>
      <c r="E16" s="27"/>
      <c r="F16" s="27">
        <f>541</f>
        <v>541</v>
      </c>
      <c r="G16" s="7"/>
      <c r="H16" s="2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>
      <c r="A17" s="4"/>
      <c r="B17" s="36" t="s">
        <v>71</v>
      </c>
      <c r="C17" s="36"/>
      <c r="D17" s="27">
        <f>1433</f>
        <v>1433</v>
      </c>
      <c r="E17" s="27"/>
      <c r="F17" s="27">
        <f>1433</f>
        <v>1433</v>
      </c>
      <c r="G17" s="7"/>
      <c r="H17" s="2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>
      <c r="A18" s="4"/>
      <c r="B18" s="36" t="s">
        <v>79</v>
      </c>
      <c r="C18" s="36"/>
      <c r="D18" s="27">
        <v>100</v>
      </c>
      <c r="E18" s="27"/>
      <c r="F18" s="27">
        <v>96</v>
      </c>
      <c r="G18" s="7"/>
      <c r="H18" s="2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>
      <c r="A19" s="4"/>
      <c r="B19" s="36" t="s">
        <v>26</v>
      </c>
      <c r="C19" s="36"/>
      <c r="D19" s="27">
        <v>295</v>
      </c>
      <c r="E19" s="27"/>
      <c r="F19" s="27">
        <v>295</v>
      </c>
      <c r="G19" s="7"/>
      <c r="H19" s="2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">
      <c r="A20" s="4"/>
      <c r="B20" s="36"/>
      <c r="C20" s="36"/>
      <c r="D20" s="50">
        <f>SUM(D14:D19)</f>
        <v>28985</v>
      </c>
      <c r="E20" s="27"/>
      <c r="F20" s="50">
        <f>SUM(F14:F19)</f>
        <v>29819</v>
      </c>
      <c r="G20" s="7"/>
      <c r="H20" s="2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">
      <c r="A21" s="4"/>
      <c r="B21" s="36"/>
      <c r="C21" s="36"/>
      <c r="D21" s="27"/>
      <c r="E21" s="27"/>
      <c r="F21" s="27"/>
      <c r="G21" s="7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">
      <c r="A22" s="4"/>
      <c r="B22" s="36" t="s">
        <v>10</v>
      </c>
      <c r="C22" s="36"/>
      <c r="D22" s="27"/>
      <c r="E22" s="27"/>
      <c r="F22" s="27"/>
      <c r="G22" s="7"/>
      <c r="H22" s="2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>
      <c r="A23" s="4"/>
      <c r="B23" s="36" t="s">
        <v>11</v>
      </c>
      <c r="C23" s="29"/>
      <c r="D23" s="27">
        <v>25960</v>
      </c>
      <c r="E23" s="27"/>
      <c r="F23" s="27">
        <v>28234</v>
      </c>
      <c r="G23" s="7"/>
      <c r="H23" s="2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">
      <c r="A24" s="4"/>
      <c r="B24" s="36" t="s">
        <v>12</v>
      </c>
      <c r="C24" s="29"/>
      <c r="D24" s="27">
        <v>32648</v>
      </c>
      <c r="E24" s="27"/>
      <c r="F24" s="27">
        <v>36218</v>
      </c>
      <c r="G24" s="7"/>
      <c r="H24" s="2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">
      <c r="A25" s="4"/>
      <c r="B25" s="36" t="s">
        <v>49</v>
      </c>
      <c r="C25" s="29"/>
      <c r="D25" s="27">
        <f>7471+508+495</f>
        <v>8474</v>
      </c>
      <c r="E25" s="27"/>
      <c r="F25" s="27">
        <f>5996+508+495</f>
        <v>6999</v>
      </c>
      <c r="G25" s="7"/>
      <c r="H25" s="2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>
      <c r="A26" s="4"/>
      <c r="B26" s="36" t="s">
        <v>27</v>
      </c>
      <c r="C26" s="29"/>
      <c r="D26" s="27">
        <v>2631</v>
      </c>
      <c r="E26" s="27"/>
      <c r="F26" s="27">
        <v>2386</v>
      </c>
      <c r="G26" s="7"/>
      <c r="H26" s="2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>
      <c r="A27" s="4"/>
      <c r="B27" s="36" t="s">
        <v>13</v>
      </c>
      <c r="C27" s="29"/>
      <c r="D27" s="27">
        <v>6948</v>
      </c>
      <c r="E27" s="27"/>
      <c r="F27" s="27">
        <v>7588</v>
      </c>
      <c r="G27" s="7"/>
      <c r="H27" s="2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">
      <c r="A28" s="4"/>
      <c r="B28" s="36"/>
      <c r="C28" s="36"/>
      <c r="D28" s="50">
        <f>SUM(D23:D27)</f>
        <v>76661</v>
      </c>
      <c r="E28" s="27"/>
      <c r="F28" s="50">
        <f>SUM(F23:F27)</f>
        <v>81425</v>
      </c>
      <c r="G28" s="7"/>
      <c r="H28" s="2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.75" thickBot="1">
      <c r="A29" s="4"/>
      <c r="B29" s="36" t="s">
        <v>41</v>
      </c>
      <c r="C29" s="36"/>
      <c r="D29" s="51">
        <f>+D20+D28</f>
        <v>105646</v>
      </c>
      <c r="E29" s="27"/>
      <c r="F29" s="52">
        <f>+F20+F28</f>
        <v>111244</v>
      </c>
      <c r="G29" s="7"/>
      <c r="H29" s="2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>
      <c r="A30" s="4"/>
      <c r="B30" s="36"/>
      <c r="C30" s="36"/>
      <c r="D30" s="27"/>
      <c r="E30" s="27"/>
      <c r="F30" s="27"/>
      <c r="G30" s="7"/>
      <c r="H30" s="2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">
      <c r="A31" s="4"/>
      <c r="B31" s="36"/>
      <c r="C31" s="36"/>
      <c r="D31" s="27"/>
      <c r="E31" s="27"/>
      <c r="F31" s="27"/>
      <c r="G31" s="7"/>
      <c r="H31" s="2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>
      <c r="A32" s="4"/>
      <c r="B32" s="36" t="s">
        <v>42</v>
      </c>
      <c r="C32" s="36"/>
      <c r="D32" s="27"/>
      <c r="E32" s="27"/>
      <c r="F32" s="27"/>
      <c r="G32" s="7"/>
      <c r="H32" s="2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">
      <c r="A33" s="4"/>
      <c r="B33" s="36"/>
      <c r="C33" s="36"/>
      <c r="D33" s="27"/>
      <c r="E33" s="27"/>
      <c r="F33" s="27"/>
      <c r="G33" s="7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">
      <c r="A34" s="4"/>
      <c r="B34" s="36" t="s">
        <v>102</v>
      </c>
      <c r="C34" s="36"/>
      <c r="D34" s="27"/>
      <c r="E34" s="27"/>
      <c r="F34" s="27"/>
      <c r="G34" s="7"/>
      <c r="H34" s="2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>
      <c r="A35" s="4"/>
      <c r="B35" s="36" t="s">
        <v>16</v>
      </c>
      <c r="C35" s="36"/>
      <c r="D35" s="27">
        <v>40059</v>
      </c>
      <c r="E35" s="27"/>
      <c r="F35" s="27">
        <v>40059</v>
      </c>
      <c r="G35" s="7"/>
      <c r="H35" s="2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>
      <c r="A36" s="4"/>
      <c r="B36" s="36" t="s">
        <v>43</v>
      </c>
      <c r="C36" s="36"/>
      <c r="D36" s="53">
        <v>-13</v>
      </c>
      <c r="E36" s="53"/>
      <c r="F36" s="53">
        <f>-10</f>
        <v>-10</v>
      </c>
      <c r="G36" s="7"/>
      <c r="H36" s="2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">
      <c r="A37" s="4"/>
      <c r="B37" s="36" t="s">
        <v>50</v>
      </c>
      <c r="C37" s="36"/>
      <c r="D37" s="54">
        <v>15421</v>
      </c>
      <c r="E37" s="27"/>
      <c r="F37" s="54">
        <v>10203</v>
      </c>
      <c r="G37" s="7"/>
      <c r="H37" s="2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">
      <c r="A38" s="4"/>
      <c r="B38" s="36"/>
      <c r="C38" s="36"/>
      <c r="D38" s="27">
        <f>SUM(D35:D37)</f>
        <v>55467</v>
      </c>
      <c r="E38" s="27"/>
      <c r="F38" s="27">
        <f>SUM(F35:F37)</f>
        <v>50252</v>
      </c>
      <c r="G38" s="7"/>
      <c r="H38" s="2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">
      <c r="A39" s="4"/>
      <c r="B39" s="36" t="s">
        <v>34</v>
      </c>
      <c r="C39" s="36"/>
      <c r="D39" s="27">
        <v>691</v>
      </c>
      <c r="E39" s="27"/>
      <c r="F39" s="27">
        <v>356</v>
      </c>
      <c r="G39" s="7"/>
      <c r="H39" s="2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">
      <c r="A40" s="4"/>
      <c r="B40" s="36" t="s">
        <v>44</v>
      </c>
      <c r="C40" s="36"/>
      <c r="D40" s="50">
        <f>+D38+D39</f>
        <v>56158</v>
      </c>
      <c r="E40" s="27"/>
      <c r="F40" s="50">
        <f>+F38+F39</f>
        <v>50608</v>
      </c>
      <c r="G40" s="7"/>
      <c r="H40" s="2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">
      <c r="A41" s="4"/>
      <c r="B41" s="36"/>
      <c r="C41" s="36"/>
      <c r="D41" s="27"/>
      <c r="E41" s="27"/>
      <c r="F41" s="27"/>
      <c r="G41" s="7"/>
      <c r="H41" s="2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">
      <c r="A42" s="4"/>
      <c r="B42" s="36" t="s">
        <v>69</v>
      </c>
      <c r="C42" s="36"/>
      <c r="D42" s="27">
        <v>0</v>
      </c>
      <c r="E42" s="27"/>
      <c r="F42" s="53">
        <f>4683</f>
        <v>4683</v>
      </c>
      <c r="G42" s="7"/>
      <c r="H42" s="2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5">
      <c r="A43" s="4"/>
      <c r="B43" s="36"/>
      <c r="C43" s="36"/>
      <c r="D43" s="27"/>
      <c r="E43" s="27"/>
      <c r="F43" s="27"/>
      <c r="G43" s="7"/>
      <c r="H43" s="2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">
      <c r="A44" s="4"/>
      <c r="B44" s="36" t="s">
        <v>45</v>
      </c>
      <c r="C44" s="36"/>
      <c r="D44" s="27"/>
      <c r="E44" s="27"/>
      <c r="F44" s="27"/>
      <c r="G44" s="7"/>
      <c r="H44" s="2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">
      <c r="A45" s="4"/>
      <c r="B45" s="36" t="s">
        <v>51</v>
      </c>
      <c r="C45" s="36"/>
      <c r="D45" s="27">
        <f>2022+185</f>
        <v>2207</v>
      </c>
      <c r="E45" s="27"/>
      <c r="F45" s="27">
        <f>2210+192</f>
        <v>2402</v>
      </c>
      <c r="G45" s="7"/>
      <c r="H45" s="2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">
      <c r="A46" s="4"/>
      <c r="B46" s="36" t="s">
        <v>53</v>
      </c>
      <c r="C46" s="36"/>
      <c r="D46" s="27">
        <v>1779</v>
      </c>
      <c r="E46" s="27"/>
      <c r="F46" s="27">
        <v>1779</v>
      </c>
      <c r="G46" s="7"/>
      <c r="H46" s="2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">
      <c r="A47" s="4"/>
      <c r="B47" s="36"/>
      <c r="C47" s="36"/>
      <c r="D47" s="50">
        <f>SUM(D45:D46)</f>
        <v>3986</v>
      </c>
      <c r="E47" s="27"/>
      <c r="F47" s="50">
        <f>SUM(F45:F46)</f>
        <v>4181</v>
      </c>
      <c r="G47" s="7"/>
      <c r="H47" s="2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5">
      <c r="A48" s="4"/>
      <c r="B48" s="36"/>
      <c r="C48" s="36"/>
      <c r="D48" s="27"/>
      <c r="E48" s="27"/>
      <c r="F48" s="27"/>
      <c r="G48" s="7"/>
      <c r="H48" s="2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">
      <c r="A49" s="4"/>
      <c r="B49" s="36" t="s">
        <v>14</v>
      </c>
      <c r="C49" s="36"/>
      <c r="D49" s="27"/>
      <c r="E49" s="27"/>
      <c r="F49" s="27"/>
      <c r="G49" s="7"/>
      <c r="H49" s="2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">
      <c r="A50" s="4"/>
      <c r="B50" s="36" t="s">
        <v>15</v>
      </c>
      <c r="C50" s="29"/>
      <c r="D50" s="27">
        <v>10413</v>
      </c>
      <c r="E50" s="27"/>
      <c r="F50" s="27">
        <v>10102</v>
      </c>
      <c r="G50" s="7"/>
      <c r="H50" s="2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">
      <c r="A51" s="4"/>
      <c r="B51" s="36" t="s">
        <v>46</v>
      </c>
      <c r="C51" s="29"/>
      <c r="D51" s="27">
        <v>5258</v>
      </c>
      <c r="E51" s="27"/>
      <c r="F51" s="27">
        <v>7465</v>
      </c>
      <c r="G51" s="7"/>
      <c r="H51" s="2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">
      <c r="A52" s="4"/>
      <c r="B52" s="36" t="s">
        <v>51</v>
      </c>
      <c r="C52" s="29"/>
      <c r="D52" s="27">
        <f>1607+26944+211+565</f>
        <v>29327</v>
      </c>
      <c r="E52" s="27"/>
      <c r="F52" s="27">
        <f>3909+29075+154+742</f>
        <v>33880</v>
      </c>
      <c r="G52" s="7"/>
      <c r="H52" s="2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">
      <c r="A53" s="4"/>
      <c r="B53" s="36" t="s">
        <v>52</v>
      </c>
      <c r="C53" s="29"/>
      <c r="D53" s="27">
        <v>504</v>
      </c>
      <c r="E53" s="27"/>
      <c r="F53" s="27">
        <v>325</v>
      </c>
      <c r="G53" s="7"/>
      <c r="H53" s="2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">
      <c r="A54" s="4"/>
      <c r="B54" s="36"/>
      <c r="C54" s="36"/>
      <c r="D54" s="50">
        <f>SUM(D50:D53)</f>
        <v>45502</v>
      </c>
      <c r="E54" s="27"/>
      <c r="F54" s="50">
        <f>SUM(F50:F53)</f>
        <v>51772</v>
      </c>
      <c r="G54" s="7"/>
      <c r="H54" s="2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5">
      <c r="A55" s="4"/>
      <c r="B55" s="36" t="s">
        <v>54</v>
      </c>
      <c r="C55" s="36"/>
      <c r="D55" s="50">
        <f>+D47+D54</f>
        <v>49488</v>
      </c>
      <c r="E55" s="27"/>
      <c r="F55" s="50">
        <f>+F47+F54</f>
        <v>55953</v>
      </c>
      <c r="G55" s="7"/>
      <c r="H55" s="2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5.75" thickBot="1">
      <c r="A56" s="4"/>
      <c r="B56" s="36" t="s">
        <v>47</v>
      </c>
      <c r="C56" s="36"/>
      <c r="D56" s="52">
        <f>+D40+D55+D42</f>
        <v>105646</v>
      </c>
      <c r="E56" s="27"/>
      <c r="F56" s="52">
        <f>+F40+F55+F42</f>
        <v>111244</v>
      </c>
      <c r="G56" s="7"/>
      <c r="H56" s="2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">
      <c r="A57" s="4"/>
      <c r="B57" s="36"/>
      <c r="C57" s="36"/>
      <c r="D57" s="27"/>
      <c r="E57" s="27"/>
      <c r="F57" s="27"/>
      <c r="G57" s="7"/>
      <c r="H57" s="2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">
      <c r="A58" s="4"/>
      <c r="B58" s="36"/>
      <c r="C58" s="36"/>
      <c r="D58" s="27"/>
      <c r="E58" s="27"/>
      <c r="F58" s="27"/>
      <c r="G58" s="7"/>
      <c r="H58" s="2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5">
      <c r="A59" s="4"/>
      <c r="B59" s="36" t="s">
        <v>101</v>
      </c>
      <c r="C59" s="36"/>
      <c r="D59" s="29"/>
      <c r="E59" s="55"/>
      <c r="F59" s="29"/>
      <c r="G59" s="7"/>
      <c r="H59" s="2"/>
      <c r="I59" s="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.75" thickBot="1">
      <c r="A60" s="4"/>
      <c r="B60" s="36" t="s">
        <v>48</v>
      </c>
      <c r="C60" s="36"/>
      <c r="D60" s="56">
        <f>+D40/D35</f>
        <v>1.401882223720013</v>
      </c>
      <c r="E60" s="55"/>
      <c r="F60" s="56">
        <f>+F40/F35</f>
        <v>1.2633365785466437</v>
      </c>
      <c r="G60" s="7"/>
      <c r="H60" s="2"/>
      <c r="I60" s="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5">
      <c r="A61" s="4"/>
      <c r="B61" s="36"/>
      <c r="C61" s="36"/>
      <c r="D61" s="55"/>
      <c r="E61" s="55"/>
      <c r="F61" s="55"/>
      <c r="G61" s="7"/>
      <c r="H61" s="2"/>
      <c r="I61" s="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5">
      <c r="A62" s="4"/>
      <c r="B62" s="36"/>
      <c r="C62" s="36"/>
      <c r="D62" s="55"/>
      <c r="E62" s="55"/>
      <c r="F62" s="55"/>
      <c r="G62" s="7"/>
      <c r="H62" s="2"/>
      <c r="I62" s="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5">
      <c r="A63" s="4"/>
      <c r="B63" s="36"/>
      <c r="C63" s="36"/>
      <c r="D63" s="27"/>
      <c r="E63" s="27"/>
      <c r="F63" s="36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5">
      <c r="A64" s="4"/>
      <c r="B64" s="36" t="s">
        <v>83</v>
      </c>
      <c r="C64" s="36"/>
      <c r="D64" s="27"/>
      <c r="E64" s="27"/>
      <c r="F64" s="36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5">
      <c r="A65" s="4"/>
      <c r="B65" s="36" t="s">
        <v>84</v>
      </c>
      <c r="C65" s="36"/>
      <c r="D65" s="27"/>
      <c r="E65" s="27"/>
      <c r="F65" s="36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:6" ht="14.25">
      <c r="B66" s="29"/>
      <c r="C66" s="29"/>
      <c r="D66" s="57"/>
      <c r="E66" s="26"/>
      <c r="F66" s="29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75" zoomScaleNormal="80" zoomScaleSheetLayoutView="75" workbookViewId="0" topLeftCell="A1">
      <selection activeCell="C31" sqref="C31"/>
    </sheetView>
  </sheetViews>
  <sheetFormatPr defaultColWidth="9.140625" defaultRowHeight="12.75"/>
  <cols>
    <col min="1" max="1" width="4.8515625" style="29" customWidth="1"/>
    <col min="2" max="2" width="4.00390625" style="29" customWidth="1"/>
    <col min="3" max="3" width="63.57421875" style="29" customWidth="1"/>
    <col min="4" max="4" width="16.57421875" style="29" customWidth="1"/>
    <col min="5" max="5" width="19.421875" style="29" customWidth="1"/>
    <col min="6" max="6" width="17.28125" style="29" customWidth="1"/>
    <col min="7" max="8" width="14.00390625" style="29" customWidth="1"/>
    <col min="9" max="9" width="10.8515625" style="29" customWidth="1"/>
    <col min="10" max="10" width="12.421875" style="29" customWidth="1"/>
    <col min="11" max="16384" width="10.8515625" style="29" customWidth="1"/>
  </cols>
  <sheetData>
    <row r="1" spans="1:7" s="41" customFormat="1" ht="15.75">
      <c r="A1" s="5"/>
      <c r="B1" s="5" t="s">
        <v>55</v>
      </c>
      <c r="C1" s="5"/>
      <c r="D1" s="5"/>
      <c r="E1" s="5"/>
      <c r="F1" s="5"/>
      <c r="G1" s="5"/>
    </row>
    <row r="2" spans="1:7" s="41" customFormat="1" ht="15.75">
      <c r="A2" s="5"/>
      <c r="B2" s="5" t="s">
        <v>0</v>
      </c>
      <c r="C2" s="5"/>
      <c r="D2" s="5"/>
      <c r="E2" s="5"/>
      <c r="F2" s="5"/>
      <c r="G2" s="5"/>
    </row>
    <row r="3" spans="1:7" s="41" customFormat="1" ht="15.75">
      <c r="A3" s="5"/>
      <c r="B3" s="5"/>
      <c r="C3" s="5"/>
      <c r="D3" s="5"/>
      <c r="E3" s="28"/>
      <c r="F3" s="85"/>
      <c r="G3" s="5"/>
    </row>
    <row r="4" spans="1:7" s="41" customFormat="1" ht="15.75">
      <c r="A4" s="5"/>
      <c r="B4" s="5" t="s">
        <v>17</v>
      </c>
      <c r="C4" s="5"/>
      <c r="D4" s="5"/>
      <c r="E4" s="5"/>
      <c r="F4" s="5"/>
      <c r="G4" s="5"/>
    </row>
    <row r="5" spans="1:7" s="41" customFormat="1" ht="15.75">
      <c r="A5" s="5"/>
      <c r="B5" s="5" t="s">
        <v>97</v>
      </c>
      <c r="C5" s="5"/>
      <c r="D5" s="5"/>
      <c r="E5" s="5"/>
      <c r="F5" s="5"/>
      <c r="G5" s="5"/>
    </row>
    <row r="6" spans="1:7" s="59" customFormat="1" ht="15">
      <c r="A6" s="36"/>
      <c r="B6" s="36"/>
      <c r="C6" s="36"/>
      <c r="D6" s="36"/>
      <c r="E6" s="36"/>
      <c r="F6" s="36"/>
      <c r="G6" s="36"/>
    </row>
    <row r="7" spans="1:9" s="59" customFormat="1" ht="15">
      <c r="A7" s="36"/>
      <c r="B7" s="36"/>
      <c r="C7" s="36"/>
      <c r="D7" s="91" t="s">
        <v>61</v>
      </c>
      <c r="E7" s="91"/>
      <c r="F7" s="91"/>
      <c r="G7" s="91"/>
      <c r="H7" s="58" t="s">
        <v>62</v>
      </c>
      <c r="I7" s="58" t="s">
        <v>64</v>
      </c>
    </row>
    <row r="8" spans="1:9" s="59" customFormat="1" ht="15">
      <c r="A8" s="36"/>
      <c r="B8" s="36"/>
      <c r="C8" s="36"/>
      <c r="D8" s="85"/>
      <c r="E8" s="86" t="s">
        <v>60</v>
      </c>
      <c r="F8" s="58" t="s">
        <v>59</v>
      </c>
      <c r="G8" s="85"/>
      <c r="H8" s="58" t="s">
        <v>63</v>
      </c>
      <c r="I8" s="58" t="s">
        <v>65</v>
      </c>
    </row>
    <row r="9" spans="1:7" s="59" customFormat="1" ht="15">
      <c r="A9" s="36"/>
      <c r="B9" s="36"/>
      <c r="C9" s="36"/>
      <c r="D9" s="58" t="s">
        <v>18</v>
      </c>
      <c r="E9" s="58" t="s">
        <v>19</v>
      </c>
      <c r="F9" s="58" t="s">
        <v>58</v>
      </c>
      <c r="G9" s="58"/>
    </row>
    <row r="10" spans="1:7" s="59" customFormat="1" ht="15">
      <c r="A10" s="36"/>
      <c r="B10" s="36"/>
      <c r="C10" s="36"/>
      <c r="D10" s="58" t="s">
        <v>20</v>
      </c>
      <c r="E10" s="58" t="s">
        <v>21</v>
      </c>
      <c r="F10" s="58" t="s">
        <v>22</v>
      </c>
      <c r="G10" s="58" t="s">
        <v>23</v>
      </c>
    </row>
    <row r="11" spans="1:9" s="59" customFormat="1" ht="15">
      <c r="A11" s="36"/>
      <c r="B11" s="36"/>
      <c r="C11" s="36"/>
      <c r="D11" s="58" t="s">
        <v>4</v>
      </c>
      <c r="E11" s="58" t="s">
        <v>4</v>
      </c>
      <c r="F11" s="58" t="s">
        <v>4</v>
      </c>
      <c r="G11" s="58" t="s">
        <v>4</v>
      </c>
      <c r="H11" s="58" t="s">
        <v>4</v>
      </c>
      <c r="I11" s="58" t="s">
        <v>4</v>
      </c>
    </row>
    <row r="12" spans="1:7" s="59" customFormat="1" ht="15">
      <c r="A12" s="36"/>
      <c r="B12" s="36"/>
      <c r="C12" s="36"/>
      <c r="D12" s="49"/>
      <c r="E12" s="49"/>
      <c r="F12" s="49"/>
      <c r="G12" s="49"/>
    </row>
    <row r="13" spans="1:9" s="59" customFormat="1" ht="15">
      <c r="A13" s="36"/>
      <c r="B13" s="36" t="s">
        <v>57</v>
      </c>
      <c r="C13" s="36"/>
      <c r="D13" s="60">
        <v>40059</v>
      </c>
      <c r="E13" s="60">
        <v>-10</v>
      </c>
      <c r="F13" s="60">
        <v>10203</v>
      </c>
      <c r="G13" s="60">
        <f>SUM(D13:F13)</f>
        <v>50252</v>
      </c>
      <c r="H13" s="36">
        <v>356</v>
      </c>
      <c r="I13" s="53">
        <f>+G13+H13</f>
        <v>50608</v>
      </c>
    </row>
    <row r="14" spans="1:9" s="59" customFormat="1" ht="15">
      <c r="A14" s="36"/>
      <c r="B14" s="36"/>
      <c r="C14" s="36"/>
      <c r="D14" s="60"/>
      <c r="E14" s="60"/>
      <c r="F14" s="60"/>
      <c r="G14" s="60"/>
      <c r="H14" s="36"/>
      <c r="I14" s="36"/>
    </row>
    <row r="15" spans="1:9" s="59" customFormat="1" ht="15.75" thickBot="1">
      <c r="A15" s="36"/>
      <c r="B15" s="36"/>
      <c r="C15" s="36"/>
      <c r="D15" s="60"/>
      <c r="E15" s="60"/>
      <c r="F15" s="60"/>
      <c r="G15" s="60"/>
      <c r="H15" s="36"/>
      <c r="I15" s="36"/>
    </row>
    <row r="16" spans="1:9" s="59" customFormat="1" ht="15">
      <c r="A16" s="36"/>
      <c r="B16" s="36"/>
      <c r="C16" s="36"/>
      <c r="D16" s="66"/>
      <c r="E16" s="61"/>
      <c r="F16" s="61"/>
      <c r="G16" s="62"/>
      <c r="H16" s="36"/>
      <c r="I16" s="36"/>
    </row>
    <row r="17" spans="1:9" s="59" customFormat="1" ht="15">
      <c r="A17" s="36"/>
      <c r="B17" s="36" t="s">
        <v>80</v>
      </c>
      <c r="C17" s="36"/>
      <c r="D17" s="67"/>
      <c r="E17" s="60"/>
      <c r="F17" s="60">
        <v>4683</v>
      </c>
      <c r="G17" s="63">
        <f>+F17</f>
        <v>4683</v>
      </c>
      <c r="H17" s="36"/>
      <c r="I17" s="36"/>
    </row>
    <row r="18" spans="1:9" s="59" customFormat="1" ht="15.75" thickBot="1">
      <c r="A18" s="36"/>
      <c r="B18" s="36"/>
      <c r="C18" s="36"/>
      <c r="D18" s="82"/>
      <c r="E18" s="64"/>
      <c r="F18" s="64"/>
      <c r="G18" s="65"/>
      <c r="H18" s="36"/>
      <c r="I18" s="36"/>
    </row>
    <row r="19" spans="1:9" s="59" customFormat="1" ht="15">
      <c r="A19" s="36"/>
      <c r="B19" s="36"/>
      <c r="C19" s="36"/>
      <c r="D19" s="60"/>
      <c r="E19" s="60"/>
      <c r="F19" s="60">
        <f>SUM(F16:F18)</f>
        <v>4683</v>
      </c>
      <c r="G19" s="60">
        <f>SUM(G16:G18)</f>
        <v>4683</v>
      </c>
      <c r="H19" s="36"/>
      <c r="I19" s="53">
        <f>+G19+H19</f>
        <v>4683</v>
      </c>
    </row>
    <row r="20" spans="1:9" s="59" customFormat="1" ht="15">
      <c r="A20" s="36"/>
      <c r="B20" s="36"/>
      <c r="C20" s="36"/>
      <c r="D20" s="53"/>
      <c r="E20" s="53"/>
      <c r="F20" s="53"/>
      <c r="G20" s="53"/>
      <c r="H20" s="36"/>
      <c r="I20" s="36"/>
    </row>
    <row r="21" spans="1:9" s="59" customFormat="1" ht="15">
      <c r="A21" s="36"/>
      <c r="B21" s="36" t="s">
        <v>94</v>
      </c>
      <c r="C21" s="36"/>
      <c r="D21" s="53"/>
      <c r="E21" s="53"/>
      <c r="F21" s="53">
        <v>535</v>
      </c>
      <c r="G21" s="53">
        <f>F21</f>
        <v>535</v>
      </c>
      <c r="H21" s="36">
        <v>335</v>
      </c>
      <c r="I21" s="53">
        <f>+G21+H21</f>
        <v>870</v>
      </c>
    </row>
    <row r="22" spans="1:9" s="59" customFormat="1" ht="15.75" thickBot="1">
      <c r="A22" s="36"/>
      <c r="B22" s="36"/>
      <c r="C22" s="36"/>
      <c r="D22" s="53"/>
      <c r="E22" s="53"/>
      <c r="F22" s="53"/>
      <c r="G22" s="53"/>
      <c r="H22" s="36"/>
      <c r="I22" s="36"/>
    </row>
    <row r="23" spans="1:9" s="59" customFormat="1" ht="15">
      <c r="A23" s="36"/>
      <c r="B23" s="36" t="s">
        <v>66</v>
      </c>
      <c r="C23" s="36"/>
      <c r="D23" s="68"/>
      <c r="E23" s="69"/>
      <c r="F23" s="69"/>
      <c r="G23" s="70"/>
      <c r="H23" s="36"/>
      <c r="I23" s="36"/>
    </row>
    <row r="24" spans="1:9" s="59" customFormat="1" ht="15.75" thickBot="1">
      <c r="A24" s="36"/>
      <c r="B24" s="36" t="s">
        <v>67</v>
      </c>
      <c r="C24" s="36"/>
      <c r="D24" s="71"/>
      <c r="E24" s="72">
        <v>-3</v>
      </c>
      <c r="F24" s="72"/>
      <c r="G24" s="73">
        <f>E24</f>
        <v>-3</v>
      </c>
      <c r="H24" s="36"/>
      <c r="I24" s="36"/>
    </row>
    <row r="25" spans="1:9" s="59" customFormat="1" ht="15">
      <c r="A25" s="36"/>
      <c r="B25" s="36" t="s">
        <v>68</v>
      </c>
      <c r="C25" s="36"/>
      <c r="D25" s="53"/>
      <c r="E25" s="53">
        <f>E24</f>
        <v>-3</v>
      </c>
      <c r="F25" s="53"/>
      <c r="G25" s="53">
        <f>G24</f>
        <v>-3</v>
      </c>
      <c r="H25" s="36"/>
      <c r="I25" s="53">
        <f>+G25+H25</f>
        <v>-3</v>
      </c>
    </row>
    <row r="26" spans="1:9" s="59" customFormat="1" ht="15">
      <c r="A26" s="36"/>
      <c r="C26" s="36"/>
      <c r="D26" s="74"/>
      <c r="E26" s="74"/>
      <c r="F26" s="74"/>
      <c r="G26" s="74"/>
      <c r="H26" s="36"/>
      <c r="I26" s="36"/>
    </row>
    <row r="27" spans="1:9" s="59" customFormat="1" ht="15.75" thickBot="1">
      <c r="A27" s="36"/>
      <c r="B27" s="36" t="s">
        <v>98</v>
      </c>
      <c r="C27" s="36"/>
      <c r="D27" s="75">
        <f aca="true" t="shared" si="0" ref="D27:I27">+D13+D19+D21+D25</f>
        <v>40059</v>
      </c>
      <c r="E27" s="75">
        <f t="shared" si="0"/>
        <v>-13</v>
      </c>
      <c r="F27" s="75">
        <f t="shared" si="0"/>
        <v>15421</v>
      </c>
      <c r="G27" s="75">
        <f t="shared" si="0"/>
        <v>55467</v>
      </c>
      <c r="H27" s="75">
        <f t="shared" si="0"/>
        <v>691</v>
      </c>
      <c r="I27" s="75">
        <f t="shared" si="0"/>
        <v>56158</v>
      </c>
    </row>
    <row r="28" spans="1:7" s="59" customFormat="1" ht="15.75" thickTop="1">
      <c r="A28" s="36"/>
      <c r="B28" s="36"/>
      <c r="C28" s="21"/>
      <c r="D28" s="74"/>
      <c r="E28" s="74"/>
      <c r="F28" s="74"/>
      <c r="G28" s="74"/>
    </row>
    <row r="29" s="59" customFormat="1" ht="14.25"/>
    <row r="30" s="59" customFormat="1" ht="14.25"/>
    <row r="31" s="59" customFormat="1" ht="14.25"/>
    <row r="32" s="59" customFormat="1" ht="14.25"/>
    <row r="33" s="36" customFormat="1" ht="15">
      <c r="B33" s="36" t="s">
        <v>85</v>
      </c>
    </row>
    <row r="34" s="59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Normal="80" zoomScaleSheetLayoutView="100" workbookViewId="0" topLeftCell="A1">
      <selection activeCell="A36" sqref="A36:IV39"/>
    </sheetView>
  </sheetViews>
  <sheetFormatPr defaultColWidth="9.140625" defaultRowHeight="12.75"/>
  <cols>
    <col min="1" max="1" width="4.140625" style="29" customWidth="1"/>
    <col min="2" max="2" width="3.140625" style="29" customWidth="1"/>
    <col min="3" max="3" width="58.00390625" style="29" customWidth="1"/>
    <col min="4" max="4" width="20.7109375" style="29" customWidth="1"/>
    <col min="5" max="5" width="2.7109375" style="23" customWidth="1"/>
    <col min="6" max="6" width="21.8515625" style="29" customWidth="1"/>
    <col min="7" max="16384" width="9.28125" style="29" customWidth="1"/>
  </cols>
  <sheetData>
    <row r="1" spans="1:6" s="79" customFormat="1" ht="15.75">
      <c r="A1" s="77"/>
      <c r="B1" s="5" t="s">
        <v>55</v>
      </c>
      <c r="C1" s="77"/>
      <c r="D1" s="77"/>
      <c r="E1" s="77"/>
      <c r="F1" s="78"/>
    </row>
    <row r="2" spans="1:6" s="79" customFormat="1" ht="15.75">
      <c r="A2" s="77"/>
      <c r="B2" s="5" t="s">
        <v>0</v>
      </c>
      <c r="C2" s="77"/>
      <c r="D2" s="77"/>
      <c r="E2" s="77"/>
      <c r="F2" s="78"/>
    </row>
    <row r="3" spans="1:6" s="79" customFormat="1" ht="15.75">
      <c r="A3" s="77"/>
      <c r="B3" s="77"/>
      <c r="C3" s="77"/>
      <c r="D3" s="77"/>
      <c r="E3" s="77"/>
      <c r="F3" s="78"/>
    </row>
    <row r="4" spans="1:6" s="79" customFormat="1" ht="15.75">
      <c r="A4" s="77"/>
      <c r="B4" s="77" t="s">
        <v>24</v>
      </c>
      <c r="C4" s="77"/>
      <c r="D4" s="77"/>
      <c r="E4" s="77"/>
      <c r="F4" s="78"/>
    </row>
    <row r="5" spans="1:6" s="79" customFormat="1" ht="15.75">
      <c r="A5" s="77"/>
      <c r="B5" s="38" t="s">
        <v>90</v>
      </c>
      <c r="C5" s="77"/>
      <c r="D5" s="77"/>
      <c r="E5" s="77"/>
      <c r="F5" s="78"/>
    </row>
    <row r="6" spans="1:6" s="23" customFormat="1" ht="15">
      <c r="A6" s="21"/>
      <c r="B6" s="21"/>
      <c r="C6" s="21"/>
      <c r="D6" s="21"/>
      <c r="E6" s="21"/>
      <c r="F6" s="22"/>
    </row>
    <row r="7" spans="1:6" s="23" customFormat="1" ht="15">
      <c r="A7" s="21"/>
      <c r="B7" s="21"/>
      <c r="C7" s="21"/>
      <c r="D7" s="81" t="s">
        <v>96</v>
      </c>
      <c r="E7" s="81"/>
      <c r="F7" s="81" t="s">
        <v>99</v>
      </c>
    </row>
    <row r="8" spans="1:6" s="23" customFormat="1" ht="15">
      <c r="A8" s="21"/>
      <c r="B8" s="21"/>
      <c r="C8" s="21"/>
      <c r="D8" s="24" t="s">
        <v>4</v>
      </c>
      <c r="E8" s="24"/>
      <c r="F8" s="24" t="s">
        <v>4</v>
      </c>
    </row>
    <row r="9" spans="1:6" s="23" customFormat="1" ht="15">
      <c r="A9" s="21"/>
      <c r="B9" s="21"/>
      <c r="C9" s="21"/>
      <c r="D9" s="21"/>
      <c r="E9" s="21"/>
      <c r="F9" s="22"/>
    </row>
    <row r="10" spans="1:6" s="23" customFormat="1" ht="15">
      <c r="A10" s="21"/>
      <c r="B10" s="21" t="s">
        <v>72</v>
      </c>
      <c r="C10" s="21"/>
      <c r="D10" s="53">
        <v>4347</v>
      </c>
      <c r="E10" s="53"/>
      <c r="F10" s="53">
        <v>-5532</v>
      </c>
    </row>
    <row r="11" spans="1:6" s="23" customFormat="1" ht="15">
      <c r="A11" s="21"/>
      <c r="B11" s="21"/>
      <c r="C11" s="21"/>
      <c r="D11" s="53"/>
      <c r="E11" s="53"/>
      <c r="F11" s="53"/>
    </row>
    <row r="12" spans="1:6" s="23" customFormat="1" ht="15">
      <c r="A12" s="21"/>
      <c r="B12" s="21" t="s">
        <v>25</v>
      </c>
      <c r="C12" s="21"/>
      <c r="D12" s="53">
        <v>-236</v>
      </c>
      <c r="E12" s="53"/>
      <c r="F12" s="53">
        <v>-499</v>
      </c>
    </row>
    <row r="13" spans="1:6" s="23" customFormat="1" ht="15">
      <c r="A13" s="21"/>
      <c r="B13" s="21"/>
      <c r="C13" s="21"/>
      <c r="D13" s="53"/>
      <c r="E13" s="53"/>
      <c r="F13" s="53"/>
    </row>
    <row r="14" spans="1:6" s="23" customFormat="1" ht="15">
      <c r="A14" s="21"/>
      <c r="B14" s="21" t="s">
        <v>78</v>
      </c>
      <c r="C14" s="21"/>
      <c r="D14" s="53">
        <v>-2446</v>
      </c>
      <c r="E14" s="53"/>
      <c r="F14" s="53">
        <v>4328</v>
      </c>
    </row>
    <row r="15" spans="1:6" s="23" customFormat="1" ht="15">
      <c r="A15" s="21"/>
      <c r="B15" s="21"/>
      <c r="C15" s="21"/>
      <c r="D15" s="83"/>
      <c r="E15" s="53"/>
      <c r="F15" s="83"/>
    </row>
    <row r="16" spans="1:8" s="23" customFormat="1" ht="15">
      <c r="A16" s="21"/>
      <c r="B16" s="21" t="s">
        <v>86</v>
      </c>
      <c r="C16" s="21"/>
      <c r="D16" s="53">
        <f>D14+D12+D10</f>
        <v>1665</v>
      </c>
      <c r="E16" s="53"/>
      <c r="F16" s="53">
        <f>F14+F12+F10</f>
        <v>-1703</v>
      </c>
      <c r="G16" s="26"/>
      <c r="H16" s="25"/>
    </row>
    <row r="17" spans="1:6" s="23" customFormat="1" ht="15">
      <c r="A17" s="21"/>
      <c r="B17" s="21"/>
      <c r="C17" s="21"/>
      <c r="D17" s="53"/>
      <c r="E17" s="53"/>
      <c r="F17" s="53"/>
    </row>
    <row r="18" spans="1:6" s="23" customFormat="1" ht="15">
      <c r="A18" s="21"/>
      <c r="B18" s="21" t="s">
        <v>74</v>
      </c>
      <c r="C18" s="21"/>
      <c r="D18" s="53">
        <v>3679</v>
      </c>
      <c r="E18" s="53"/>
      <c r="F18" s="53">
        <v>7452</v>
      </c>
    </row>
    <row r="19" spans="1:6" s="23" customFormat="1" ht="15">
      <c r="A19" s="21"/>
      <c r="B19" s="21"/>
      <c r="C19" s="21"/>
      <c r="D19" s="53"/>
      <c r="E19" s="53"/>
      <c r="F19" s="53"/>
    </row>
    <row r="20" spans="1:6" s="23" customFormat="1" ht="15">
      <c r="A20" s="21"/>
      <c r="B20" s="21" t="s">
        <v>73</v>
      </c>
      <c r="C20" s="21"/>
      <c r="D20" s="84">
        <v>-3</v>
      </c>
      <c r="E20" s="84"/>
      <c r="F20" s="84">
        <v>0</v>
      </c>
    </row>
    <row r="21" spans="1:6" s="23" customFormat="1" ht="15">
      <c r="A21" s="21"/>
      <c r="B21" s="21"/>
      <c r="C21" s="21"/>
      <c r="D21" s="53"/>
      <c r="E21" s="53"/>
      <c r="F21" s="53"/>
    </row>
    <row r="22" spans="1:6" s="23" customFormat="1" ht="15.75" thickBot="1">
      <c r="A22" s="21"/>
      <c r="B22" s="21" t="s">
        <v>75</v>
      </c>
      <c r="C22" s="21"/>
      <c r="D22" s="80">
        <f>SUM(D16:D20)</f>
        <v>5341</v>
      </c>
      <c r="E22" s="53"/>
      <c r="F22" s="80">
        <f>SUM(F15:F20)</f>
        <v>5749</v>
      </c>
    </row>
    <row r="23" spans="1:6" s="23" customFormat="1" ht="15.75" thickTop="1">
      <c r="A23" s="21"/>
      <c r="B23" s="21"/>
      <c r="C23" s="21"/>
      <c r="D23" s="22"/>
      <c r="E23" s="22"/>
      <c r="F23" s="22"/>
    </row>
    <row r="24" spans="1:6" s="23" customFormat="1" ht="15">
      <c r="A24" s="21"/>
      <c r="B24" s="21"/>
      <c r="C24" s="21"/>
      <c r="D24" s="22"/>
      <c r="E24" s="22"/>
      <c r="F24" s="22"/>
    </row>
    <row r="25" spans="1:6" s="23" customFormat="1" ht="15">
      <c r="A25" s="21"/>
      <c r="B25" s="21"/>
      <c r="C25" s="21"/>
      <c r="D25" s="22"/>
      <c r="E25" s="22"/>
      <c r="F25" s="22"/>
    </row>
    <row r="26" spans="1:6" s="23" customFormat="1" ht="15">
      <c r="A26" s="21"/>
      <c r="B26" s="21"/>
      <c r="C26" s="21"/>
      <c r="D26" s="22"/>
      <c r="E26" s="22"/>
      <c r="F26" s="22"/>
    </row>
    <row r="27" spans="1:6" s="23" customFormat="1" ht="15">
      <c r="A27" s="21"/>
      <c r="B27" s="21" t="s">
        <v>88</v>
      </c>
      <c r="C27" s="21"/>
      <c r="D27" s="22"/>
      <c r="E27" s="22"/>
      <c r="F27" s="22"/>
    </row>
    <row r="28" spans="1:6" s="23" customFormat="1" ht="15">
      <c r="A28" s="21"/>
      <c r="B28" s="21"/>
      <c r="C28" s="21"/>
      <c r="D28" s="22"/>
      <c r="E28" s="22"/>
      <c r="F28" s="22"/>
    </row>
    <row r="29" spans="1:6" s="23" customFormat="1" ht="15">
      <c r="A29" s="21"/>
      <c r="B29" s="21"/>
      <c r="C29" s="21"/>
      <c r="D29" s="24" t="s">
        <v>87</v>
      </c>
      <c r="E29" s="24"/>
      <c r="F29" s="24" t="s">
        <v>87</v>
      </c>
    </row>
    <row r="30" spans="1:6" s="23" customFormat="1" ht="15">
      <c r="A30" s="21"/>
      <c r="B30" s="21"/>
      <c r="C30" s="21"/>
      <c r="D30" s="81" t="s">
        <v>96</v>
      </c>
      <c r="E30" s="81"/>
      <c r="F30" s="81" t="s">
        <v>99</v>
      </c>
    </row>
    <row r="31" spans="1:6" s="23" customFormat="1" ht="15">
      <c r="A31" s="21"/>
      <c r="B31" s="21"/>
      <c r="C31" s="21"/>
      <c r="D31" s="24" t="s">
        <v>4</v>
      </c>
      <c r="E31" s="24"/>
      <c r="F31" s="24" t="s">
        <v>4</v>
      </c>
    </row>
    <row r="32" spans="1:6" s="23" customFormat="1" ht="15">
      <c r="A32" s="21"/>
      <c r="B32" s="21"/>
      <c r="C32" s="21"/>
      <c r="D32" s="22"/>
      <c r="E32" s="22"/>
      <c r="F32" s="22"/>
    </row>
    <row r="33" spans="1:6" s="23" customFormat="1" ht="15">
      <c r="A33" s="21"/>
      <c r="B33" s="21" t="s">
        <v>76</v>
      </c>
      <c r="C33" s="21"/>
      <c r="D33" s="53">
        <v>6948</v>
      </c>
      <c r="E33" s="53"/>
      <c r="F33" s="53">
        <v>8991</v>
      </c>
    </row>
    <row r="34" spans="1:6" s="23" customFormat="1" ht="15">
      <c r="A34" s="21"/>
      <c r="B34" s="21" t="s">
        <v>77</v>
      </c>
      <c r="C34" s="21"/>
      <c r="D34" s="53">
        <v>-1607</v>
      </c>
      <c r="E34" s="53"/>
      <c r="F34" s="53">
        <f>-700-2542</f>
        <v>-3242</v>
      </c>
    </row>
    <row r="35" spans="1:6" s="23" customFormat="1" ht="15.75" thickBot="1">
      <c r="A35" s="21"/>
      <c r="B35" s="21"/>
      <c r="C35" s="21"/>
      <c r="D35" s="80">
        <f>+D33+D34</f>
        <v>5341</v>
      </c>
      <c r="E35" s="53"/>
      <c r="F35" s="80">
        <f>+F33+F34</f>
        <v>5749</v>
      </c>
    </row>
    <row r="36" spans="1:6" s="23" customFormat="1" ht="15.75" thickTop="1">
      <c r="A36" s="21"/>
      <c r="B36" s="21"/>
      <c r="C36" s="21"/>
      <c r="D36" s="53"/>
      <c r="E36" s="53"/>
      <c r="F36" s="53"/>
    </row>
    <row r="37" spans="1:6" s="23" customFormat="1" ht="15">
      <c r="A37" s="21"/>
      <c r="B37" s="21"/>
      <c r="C37" s="21"/>
      <c r="D37" s="53"/>
      <c r="E37" s="53"/>
      <c r="F37" s="53"/>
    </row>
    <row r="38" spans="1:6" s="23" customFormat="1" ht="15">
      <c r="A38" s="21"/>
      <c r="B38" s="21"/>
      <c r="C38" s="21"/>
      <c r="D38" s="53"/>
      <c r="E38" s="53"/>
      <c r="F38" s="53"/>
    </row>
    <row r="39" spans="1:6" s="23" customFormat="1" ht="15">
      <c r="A39" s="21"/>
      <c r="B39" s="21" t="s">
        <v>100</v>
      </c>
      <c r="C39" s="21"/>
      <c r="D39" s="21"/>
      <c r="E39" s="21"/>
      <c r="F39" s="22"/>
    </row>
    <row r="40" spans="1:6" s="23" customFormat="1" ht="15">
      <c r="A40" s="21"/>
      <c r="B40" s="21" t="s">
        <v>84</v>
      </c>
      <c r="C40" s="21"/>
      <c r="D40" s="21"/>
      <c r="E40" s="21"/>
      <c r="F40" s="21"/>
    </row>
    <row r="41" spans="1:6" ht="15">
      <c r="A41" s="28"/>
      <c r="B41" s="28"/>
      <c r="C41" s="28"/>
      <c r="D41" s="28"/>
      <c r="E41" s="21"/>
      <c r="F41" s="28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2006-08-22T09:28:58Z</cp:lastPrinted>
  <dcterms:created xsi:type="dcterms:W3CDTF">1999-10-18T05:29:27Z</dcterms:created>
  <dcterms:modified xsi:type="dcterms:W3CDTF">2006-08-22T10:28:51Z</dcterms:modified>
  <cp:category/>
  <cp:version/>
  <cp:contentType/>
  <cp:contentStatus/>
  <cp:revision>1</cp:revision>
</cp:coreProperties>
</file>